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45" windowWidth="19815" windowHeight="7665"/>
  </bookViews>
  <sheets>
    <sheet name="Sheet2" sheetId="2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F25" i="2"/>
  <c r="D24"/>
  <c r="F24"/>
  <c r="F22"/>
  <c r="F21"/>
  <c r="F19"/>
  <c r="F23"/>
  <c r="F16"/>
  <c r="D16"/>
  <c r="D17" s="1"/>
  <c r="F12"/>
  <c r="D12"/>
  <c r="D13" s="1"/>
  <c r="F4"/>
  <c r="D8"/>
  <c r="D7"/>
  <c r="H6"/>
  <c r="F28"/>
  <c r="F30" s="1"/>
  <c r="F15"/>
  <c r="F17" s="1"/>
  <c r="F10"/>
  <c r="D23" l="1"/>
  <c r="F26"/>
  <c r="F7"/>
  <c r="F8" s="1"/>
  <c r="F13"/>
  <c r="D25"/>
  <c r="D26" s="1"/>
  <c r="D32" s="1"/>
  <c r="F31"/>
  <c r="F32" l="1"/>
</calcChain>
</file>

<file path=xl/sharedStrings.xml><?xml version="1.0" encoding="utf-8"?>
<sst xmlns="http://schemas.openxmlformats.org/spreadsheetml/2006/main" count="40" uniqueCount="34">
  <si>
    <t>ITEM</t>
  </si>
  <si>
    <t>DESCRIPTION</t>
  </si>
  <si>
    <t>COST</t>
  </si>
  <si>
    <t>NOS OF SCHOOLS</t>
  </si>
  <si>
    <t>TOTAL</t>
  </si>
  <si>
    <t>MINI SCIENCE CENTRE</t>
  </si>
  <si>
    <t>TRAINING OF TEACHERS (TTP)</t>
  </si>
  <si>
    <t>MONITORING &amp; EVALUATION</t>
  </si>
  <si>
    <t>ANNUAL MAINTENANCE CONTRACT</t>
  </si>
  <si>
    <t>TOTAL (1+2+3)</t>
  </si>
  <si>
    <t>Optional</t>
  </si>
  <si>
    <t>INFRASTRUCTURE*</t>
  </si>
  <si>
    <t>SET UP OF PLATFORMS &amp; ELECTRIC CONNECTIONS</t>
  </si>
  <si>
    <t>Terms &amp; Conditions</t>
  </si>
  <si>
    <t>**The Above quote is valid for 30 days from the date of Submission</t>
  </si>
  <si>
    <t>** GST is Inclusive in the cost</t>
  </si>
  <si>
    <t>** 50% Advance on receiving of PO/ Signing of MOU</t>
  </si>
  <si>
    <t>** If required Inauguration and volunteer engagement is customized and at additional cost</t>
  </si>
  <si>
    <t>** Volunteer engagement, Quiz competition, Model designing program and Scientist lecture is customized and at additional cost</t>
  </si>
  <si>
    <t>** Events can be designed post confirmation of schools, beneficiaries and location</t>
  </si>
  <si>
    <t>SR. NO</t>
  </si>
  <si>
    <t>TAXES @ 18%</t>
  </si>
  <si>
    <t>TAXES @18%</t>
  </si>
  <si>
    <t>M &amp;E VISITS AND REPORTING</t>
  </si>
  <si>
    <t>TAXES @ 18% (cost applicable from second years)</t>
  </si>
  <si>
    <t>GST@18%</t>
  </si>
  <si>
    <t>TOTAL COST INCLUDING GST</t>
  </si>
  <si>
    <t xml:space="preserve"> TOTAL of 1ST YEAR</t>
  </si>
  <si>
    <t xml:space="preserve">TOTAL </t>
  </si>
  <si>
    <t>80 MODELS + 80 USERS PLACARD+ 40 COLOURFUL BACKGROUNDS + 1 SAFETY PLACARD + 1 TEACHERS MANUAL INCLUDES INSTALLATION, DELIVERY &amp; 1st YEAR MAINTENANCE</t>
  </si>
  <si>
    <t>The budget is for 2 MSC  for 2 Schools in 2 Locations</t>
  </si>
  <si>
    <t>CAPACITY BUILDING OF TEACHERS TO PRACTICAL TEACHING (3 Training)</t>
  </si>
  <si>
    <t>CLEANING SERVICING &amp; IF REPLACEMENT  for 2024-25</t>
  </si>
  <si>
    <t>NET COST FOR PER SCHOOLS (1+2+3+4)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</si>
</sst>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BCD6E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4AF8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C8C8C8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3" fontId="3" fillId="0" borderId="7" xfId="0" applyNumberFormat="1" applyFont="1" applyBorder="1" applyAlignment="1">
      <alignment horizontal="center" vertical="top" wrapText="1"/>
    </xf>
    <xf numFmtId="0" fontId="5" fillId="0" borderId="7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top" wrapText="1"/>
    </xf>
    <xf numFmtId="0" fontId="3" fillId="4" borderId="6" xfId="0" applyFont="1" applyFill="1" applyBorder="1" applyAlignment="1">
      <alignment horizontal="left" vertical="top" wrapText="1" indent="3"/>
    </xf>
    <xf numFmtId="0" fontId="3" fillId="0" borderId="26" xfId="0" applyFont="1" applyBorder="1" applyAlignment="1">
      <alignment vertical="top" wrapText="1"/>
    </xf>
    <xf numFmtId="3" fontId="3" fillId="0" borderId="26" xfId="0" applyNumberFormat="1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3" fontId="3" fillId="7" borderId="28" xfId="0" applyNumberFormat="1" applyFont="1" applyFill="1" applyBorder="1" applyAlignment="1">
      <alignment horizontal="center" vertical="top" wrapText="1"/>
    </xf>
    <xf numFmtId="0" fontId="3" fillId="7" borderId="28" xfId="0" applyFont="1" applyFill="1" applyBorder="1" applyAlignment="1">
      <alignment horizontal="center" vertical="top" wrapText="1"/>
    </xf>
    <xf numFmtId="3" fontId="3" fillId="7" borderId="16" xfId="0" applyNumberFormat="1" applyFont="1" applyFill="1" applyBorder="1" applyAlignment="1">
      <alignment horizontal="center" vertical="top" wrapText="1"/>
    </xf>
    <xf numFmtId="0" fontId="5" fillId="0" borderId="6" xfId="0" applyFont="1" applyBorder="1" applyAlignment="1">
      <alignment vertical="top" wrapText="1"/>
    </xf>
    <xf numFmtId="3" fontId="3" fillId="0" borderId="6" xfId="0" applyNumberFormat="1" applyFont="1" applyBorder="1" applyAlignment="1">
      <alignment horizontal="center" vertical="top" wrapText="1"/>
    </xf>
    <xf numFmtId="3" fontId="3" fillId="7" borderId="7" xfId="0" applyNumberFormat="1" applyFont="1" applyFill="1" applyBorder="1" applyAlignment="1">
      <alignment horizontal="center" vertical="top" wrapText="1"/>
    </xf>
    <xf numFmtId="0" fontId="3" fillId="7" borderId="7" xfId="0" applyFont="1" applyFill="1" applyBorder="1" applyAlignment="1">
      <alignment horizontal="left" vertical="top" wrapText="1" indent="3"/>
    </xf>
    <xf numFmtId="3" fontId="3" fillId="7" borderId="6" xfId="0" applyNumberFormat="1" applyFont="1" applyFill="1" applyBorder="1" applyAlignment="1">
      <alignment horizontal="center" vertical="top" wrapText="1"/>
    </xf>
    <xf numFmtId="0" fontId="3" fillId="7" borderId="6" xfId="0" applyFont="1" applyFill="1" applyBorder="1" applyAlignment="1">
      <alignment horizontal="left" vertical="top" wrapText="1" indent="3"/>
    </xf>
    <xf numFmtId="3" fontId="2" fillId="4" borderId="6" xfId="0" applyNumberFormat="1" applyFont="1" applyFill="1" applyBorder="1" applyAlignment="1">
      <alignment horizontal="center" vertical="top" wrapText="1"/>
    </xf>
    <xf numFmtId="3" fontId="2" fillId="8" borderId="6" xfId="0" applyNumberFormat="1" applyFont="1" applyFill="1" applyBorder="1" applyAlignment="1">
      <alignment horizontal="center" vertical="top" wrapText="1"/>
    </xf>
    <xf numFmtId="0" fontId="3" fillId="8" borderId="6" xfId="0" applyFont="1" applyFill="1" applyBorder="1" applyAlignment="1">
      <alignment horizontal="left" vertical="top" wrapText="1" indent="3"/>
    </xf>
    <xf numFmtId="0" fontId="2" fillId="8" borderId="6" xfId="0" applyFont="1" applyFill="1" applyBorder="1" applyAlignment="1">
      <alignment horizontal="center" vertical="top" wrapText="1"/>
    </xf>
    <xf numFmtId="3" fontId="2" fillId="8" borderId="7" xfId="0" applyNumberFormat="1" applyFont="1" applyFill="1" applyBorder="1" applyAlignment="1">
      <alignment horizontal="center" vertical="top" wrapText="1"/>
    </xf>
    <xf numFmtId="0" fontId="3" fillId="7" borderId="7" xfId="0" applyFont="1" applyFill="1" applyBorder="1" applyAlignment="1">
      <alignment horizontal="center" vertical="top" wrapText="1"/>
    </xf>
    <xf numFmtId="3" fontId="1" fillId="6" borderId="28" xfId="0" applyNumberFormat="1" applyFont="1" applyFill="1" applyBorder="1" applyAlignment="1">
      <alignment horizontal="center" vertical="top" wrapText="1"/>
    </xf>
    <xf numFmtId="0" fontId="1" fillId="6" borderId="28" xfId="0" applyFont="1" applyFill="1" applyBorder="1" applyAlignment="1">
      <alignment horizontal="left" vertical="top" wrapText="1" indent="3"/>
    </xf>
    <xf numFmtId="3" fontId="1" fillId="4" borderId="28" xfId="0" applyNumberFormat="1" applyFont="1" applyFill="1" applyBorder="1" applyAlignment="1">
      <alignment horizontal="center" vertical="top" wrapText="1"/>
    </xf>
    <xf numFmtId="3" fontId="3" fillId="0" borderId="6" xfId="0" applyNumberFormat="1" applyFont="1" applyBorder="1" applyAlignment="1">
      <alignment horizontal="center" wrapText="1"/>
    </xf>
    <xf numFmtId="0" fontId="7" fillId="0" borderId="30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31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7" fillId="0" borderId="32" xfId="0" applyFont="1" applyBorder="1" applyAlignment="1">
      <alignment vertical="top" wrapText="1"/>
    </xf>
    <xf numFmtId="0" fontId="7" fillId="0" borderId="33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2" fillId="6" borderId="14" xfId="0" applyFont="1" applyFill="1" applyBorder="1" applyAlignment="1">
      <alignment horizontal="center" vertical="top" wrapText="1"/>
    </xf>
    <xf numFmtId="0" fontId="2" fillId="6" borderId="15" xfId="0" applyFont="1" applyFill="1" applyBorder="1" applyAlignment="1">
      <alignment horizontal="center" vertical="top" wrapText="1"/>
    </xf>
    <xf numFmtId="0" fontId="2" fillId="6" borderId="28" xfId="0" applyFont="1" applyFill="1" applyBorder="1" applyAlignment="1">
      <alignment horizontal="center" vertical="top" wrapText="1"/>
    </xf>
    <xf numFmtId="0" fontId="2" fillId="7" borderId="14" xfId="0" applyFont="1" applyFill="1" applyBorder="1" applyAlignment="1">
      <alignment horizontal="center" vertical="top" wrapText="1"/>
    </xf>
    <xf numFmtId="0" fontId="2" fillId="7" borderId="15" xfId="0" applyFont="1" applyFill="1" applyBorder="1" applyAlignment="1">
      <alignment horizontal="center" vertical="top" wrapText="1"/>
    </xf>
    <xf numFmtId="0" fontId="2" fillId="7" borderId="16" xfId="0" applyFont="1" applyFill="1" applyBorder="1" applyAlignment="1">
      <alignment horizontal="center" vertical="top" wrapText="1"/>
    </xf>
    <xf numFmtId="0" fontId="6" fillId="5" borderId="14" xfId="0" applyFont="1" applyFill="1" applyBorder="1" applyAlignment="1">
      <alignment horizontal="center" vertical="top" wrapText="1"/>
    </xf>
    <xf numFmtId="0" fontId="6" fillId="5" borderId="15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left"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3" fontId="3" fillId="0" borderId="5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2" fillId="4" borderId="9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vertical="top" wrapText="1"/>
    </xf>
    <xf numFmtId="0" fontId="2" fillId="8" borderId="2" xfId="0" applyFont="1" applyFill="1" applyBorder="1" applyAlignment="1">
      <alignment vertical="top" wrapText="1"/>
    </xf>
    <xf numFmtId="0" fontId="2" fillId="8" borderId="3" xfId="0" applyFont="1" applyFill="1" applyBorder="1" applyAlignment="1">
      <alignment vertical="top" wrapText="1"/>
    </xf>
    <xf numFmtId="0" fontId="4" fillId="8" borderId="12" xfId="0" applyFont="1" applyFill="1" applyBorder="1" applyAlignment="1">
      <alignment vertical="top" wrapText="1"/>
    </xf>
    <xf numFmtId="0" fontId="4" fillId="8" borderId="5" xfId="0" applyFont="1" applyFill="1" applyBorder="1" applyAlignment="1">
      <alignment vertical="top" wrapText="1"/>
    </xf>
    <xf numFmtId="0" fontId="2" fillId="8" borderId="10" xfId="0" applyFont="1" applyFill="1" applyBorder="1" applyAlignment="1">
      <alignment vertical="top" wrapText="1"/>
    </xf>
    <xf numFmtId="0" fontId="2" fillId="8" borderId="29" xfId="0" applyFont="1" applyFill="1" applyBorder="1" applyAlignment="1">
      <alignment vertical="top" wrapText="1"/>
    </xf>
    <xf numFmtId="0" fontId="2" fillId="8" borderId="11" xfId="0" applyFont="1" applyFill="1" applyBorder="1" applyAlignment="1">
      <alignment vertical="top" wrapText="1"/>
    </xf>
    <xf numFmtId="0" fontId="2" fillId="7" borderId="13" xfId="0" applyFont="1" applyFill="1" applyBorder="1" applyAlignment="1">
      <alignment horizontal="center" vertical="top" wrapText="1"/>
    </xf>
    <xf numFmtId="0" fontId="2" fillId="7" borderId="0" xfId="0" applyFont="1" applyFill="1" applyBorder="1" applyAlignment="1">
      <alignment horizontal="center" vertical="top" wrapText="1"/>
    </xf>
    <xf numFmtId="0" fontId="2" fillId="7" borderId="7" xfId="0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horizontal="center" vertical="top" wrapText="1"/>
    </xf>
    <xf numFmtId="0" fontId="4" fillId="3" borderId="15" xfId="0" applyFont="1" applyFill="1" applyBorder="1" applyAlignment="1">
      <alignment horizontal="center" vertical="top" wrapText="1"/>
    </xf>
    <xf numFmtId="0" fontId="3" fillId="0" borderId="21" xfId="0" applyFont="1" applyBorder="1" applyAlignment="1">
      <alignment horizontal="center" wrapText="1"/>
    </xf>
    <xf numFmtId="0" fontId="3" fillId="0" borderId="21" xfId="0" applyFont="1" applyBorder="1" applyAlignment="1">
      <alignment horizontal="left" wrapText="1"/>
    </xf>
    <xf numFmtId="3" fontId="3" fillId="0" borderId="5" xfId="0" applyNumberFormat="1" applyFont="1" applyBorder="1" applyAlignment="1">
      <alignment horizontal="center" vertical="top" wrapText="1"/>
    </xf>
    <xf numFmtId="3" fontId="3" fillId="0" borderId="4" xfId="0" applyNumberFormat="1" applyFont="1" applyBorder="1" applyAlignment="1">
      <alignment horizontal="center" vertical="top" wrapText="1"/>
    </xf>
    <xf numFmtId="0" fontId="2" fillId="7" borderId="28" xfId="0" applyFont="1" applyFill="1" applyBorder="1" applyAlignment="1">
      <alignment horizontal="center" vertical="top" wrapText="1"/>
    </xf>
    <xf numFmtId="0" fontId="4" fillId="3" borderId="16" xfId="0" applyFont="1" applyFill="1" applyBorder="1" applyAlignment="1">
      <alignment horizontal="center" vertical="top" wrapText="1"/>
    </xf>
    <xf numFmtId="0" fontId="3" fillId="0" borderId="23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4" xfId="0" applyFont="1" applyBorder="1" applyAlignment="1">
      <alignment horizontal="left" wrapText="1"/>
    </xf>
    <xf numFmtId="0" fontId="3" fillId="0" borderId="22" xfId="0" applyFont="1" applyBorder="1" applyAlignment="1">
      <alignment horizontal="left" wrapText="1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21" xfId="0" applyFont="1" applyBorder="1" applyAlignment="1">
      <alignment wrapText="1"/>
    </xf>
    <xf numFmtId="0" fontId="3" fillId="0" borderId="18" xfId="0" applyFont="1" applyBorder="1" applyAlignment="1">
      <alignment vertical="top" wrapText="1"/>
    </xf>
    <xf numFmtId="0" fontId="3" fillId="0" borderId="18" xfId="0" applyFont="1" applyBorder="1" applyAlignment="1">
      <alignment horizont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2" borderId="17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39"/>
  <sheetViews>
    <sheetView tabSelected="1" workbookViewId="0">
      <selection activeCell="H24" sqref="H24"/>
    </sheetView>
  </sheetViews>
  <sheetFormatPr defaultRowHeight="15"/>
  <cols>
    <col min="1" max="1" width="3.42578125" customWidth="1"/>
    <col min="2" max="2" width="13.140625" customWidth="1"/>
    <col min="3" max="3" width="37.42578125" customWidth="1"/>
  </cols>
  <sheetData>
    <row r="1" spans="1:8" ht="15.75" thickBot="1">
      <c r="A1" s="89" t="s">
        <v>30</v>
      </c>
      <c r="B1" s="90"/>
      <c r="C1" s="90"/>
      <c r="D1" s="90"/>
      <c r="E1" s="90"/>
      <c r="F1" s="91"/>
    </row>
    <row r="2" spans="1:8" ht="15" customHeight="1">
      <c r="A2" s="92" t="s">
        <v>20</v>
      </c>
      <c r="B2" s="94" t="s">
        <v>0</v>
      </c>
      <c r="C2" s="94" t="s">
        <v>1</v>
      </c>
      <c r="D2" s="94" t="s">
        <v>2</v>
      </c>
      <c r="E2" s="94" t="s">
        <v>3</v>
      </c>
      <c r="F2" s="94" t="s">
        <v>28</v>
      </c>
    </row>
    <row r="3" spans="1:8" ht="15.75" thickBot="1">
      <c r="A3" s="93"/>
      <c r="B3" s="95"/>
      <c r="C3" s="95"/>
      <c r="D3" s="95"/>
      <c r="E3" s="95"/>
      <c r="F3" s="95"/>
    </row>
    <row r="4" spans="1:8">
      <c r="A4" s="77">
        <v>1</v>
      </c>
      <c r="B4" s="78" t="s">
        <v>5</v>
      </c>
      <c r="C4" s="81" t="s">
        <v>29</v>
      </c>
      <c r="D4" s="82">
        <v>315000</v>
      </c>
      <c r="E4" s="83">
        <v>2</v>
      </c>
      <c r="F4" s="86">
        <f>D4*E4</f>
        <v>630000</v>
      </c>
    </row>
    <row r="5" spans="1:8">
      <c r="A5" s="73"/>
      <c r="B5" s="79"/>
      <c r="C5" s="46"/>
      <c r="D5" s="44"/>
      <c r="E5" s="84"/>
      <c r="F5" s="87"/>
    </row>
    <row r="6" spans="1:8" ht="37.5" customHeight="1" thickBot="1">
      <c r="A6" s="73"/>
      <c r="B6" s="79"/>
      <c r="C6" s="47"/>
      <c r="D6" s="50"/>
      <c r="E6" s="84"/>
      <c r="F6" s="88"/>
      <c r="H6">
        <f>630000/2</f>
        <v>315000</v>
      </c>
    </row>
    <row r="7" spans="1:8" ht="15" customHeight="1" thickBot="1">
      <c r="A7" s="74"/>
      <c r="B7" s="80"/>
      <c r="C7" s="5" t="s">
        <v>21</v>
      </c>
      <c r="D7" s="6">
        <f>D4*18%</f>
        <v>56700</v>
      </c>
      <c r="E7" s="85"/>
      <c r="F7" s="7">
        <f>F4*0.18</f>
        <v>113400</v>
      </c>
    </row>
    <row r="8" spans="1:8" ht="15.75" thickBot="1">
      <c r="A8" s="62" t="s">
        <v>4</v>
      </c>
      <c r="B8" s="63"/>
      <c r="C8" s="64"/>
      <c r="D8" s="13">
        <f>D4+D7</f>
        <v>371700</v>
      </c>
      <c r="E8" s="14">
        <v>2</v>
      </c>
      <c r="F8" s="22">
        <f>F4+F7</f>
        <v>743400</v>
      </c>
    </row>
    <row r="9" spans="1:8" ht="15.75" thickBot="1">
      <c r="A9" s="65"/>
      <c r="B9" s="66"/>
      <c r="C9" s="66"/>
      <c r="D9" s="66"/>
      <c r="E9" s="66"/>
      <c r="F9" s="72"/>
    </row>
    <row r="10" spans="1:8">
      <c r="A10" s="44">
        <v>2</v>
      </c>
      <c r="B10" s="45" t="s">
        <v>6</v>
      </c>
      <c r="C10" s="46" t="s">
        <v>31</v>
      </c>
      <c r="D10" s="48">
        <v>58475</v>
      </c>
      <c r="E10" s="44">
        <v>2</v>
      </c>
      <c r="F10" s="48">
        <f>D10*E10</f>
        <v>116950</v>
      </c>
    </row>
    <row r="11" spans="1:8" ht="15.75" thickBot="1">
      <c r="A11" s="44"/>
      <c r="B11" s="45"/>
      <c r="C11" s="47"/>
      <c r="D11" s="49"/>
      <c r="E11" s="44"/>
      <c r="F11" s="49"/>
    </row>
    <row r="12" spans="1:8" ht="15.75" thickBot="1">
      <c r="A12" s="67"/>
      <c r="B12" s="68"/>
      <c r="C12" s="2" t="s">
        <v>22</v>
      </c>
      <c r="D12" s="1">
        <f>(D10*18%)-1</f>
        <v>10524.5</v>
      </c>
      <c r="E12" s="67"/>
      <c r="F12" s="1">
        <f>(F10*0.18)-1</f>
        <v>21050</v>
      </c>
    </row>
    <row r="13" spans="1:8" ht="15.75" thickBot="1">
      <c r="A13" s="39" t="s">
        <v>4</v>
      </c>
      <c r="B13" s="40"/>
      <c r="C13" s="71"/>
      <c r="D13" s="8">
        <f>D10+D12</f>
        <v>68999.5</v>
      </c>
      <c r="E13" s="9">
        <v>2</v>
      </c>
      <c r="F13" s="10">
        <f>F10+F12</f>
        <v>138000</v>
      </c>
    </row>
    <row r="14" spans="1:8" ht="15.75" thickBot="1">
      <c r="A14" s="65"/>
      <c r="B14" s="66"/>
      <c r="C14" s="66"/>
      <c r="D14" s="66"/>
      <c r="E14" s="66"/>
      <c r="F14" s="72"/>
    </row>
    <row r="15" spans="1:8" ht="17.25" customHeight="1" thickBot="1">
      <c r="A15" s="73">
        <v>3</v>
      </c>
      <c r="B15" s="75" t="s">
        <v>7</v>
      </c>
      <c r="C15" s="11" t="s">
        <v>23</v>
      </c>
      <c r="D15" s="12">
        <v>40000</v>
      </c>
      <c r="E15" s="44">
        <v>2</v>
      </c>
      <c r="F15" s="3">
        <f>D15*E15</f>
        <v>80000</v>
      </c>
    </row>
    <row r="16" spans="1:8" ht="16.5" customHeight="1" thickBot="1">
      <c r="A16" s="74"/>
      <c r="B16" s="76"/>
      <c r="C16" s="11" t="s">
        <v>21</v>
      </c>
      <c r="D16" s="12">
        <f>D15*0.18</f>
        <v>7200</v>
      </c>
      <c r="E16" s="50"/>
      <c r="F16" s="12">
        <f>F15*0.18</f>
        <v>14400</v>
      </c>
    </row>
    <row r="17" spans="1:6" ht="15.75" thickBot="1">
      <c r="A17" s="62" t="s">
        <v>4</v>
      </c>
      <c r="B17" s="63"/>
      <c r="C17" s="64"/>
      <c r="D17" s="13">
        <f>D15+D16</f>
        <v>47200</v>
      </c>
      <c r="E17" s="14">
        <v>2</v>
      </c>
      <c r="F17" s="13">
        <f>F15+F16</f>
        <v>94400</v>
      </c>
    </row>
    <row r="18" spans="1:6" ht="15.75" thickBot="1">
      <c r="A18" s="65"/>
      <c r="B18" s="66"/>
      <c r="C18" s="66"/>
      <c r="D18" s="66"/>
      <c r="E18" s="66"/>
      <c r="F18" s="66"/>
    </row>
    <row r="19" spans="1:6">
      <c r="A19" s="44">
        <v>4</v>
      </c>
      <c r="B19" s="45" t="s">
        <v>8</v>
      </c>
      <c r="C19" s="46" t="s">
        <v>32</v>
      </c>
      <c r="D19" s="69">
        <v>35000</v>
      </c>
      <c r="E19" s="44">
        <v>2</v>
      </c>
      <c r="F19" s="48">
        <f>D19*E19</f>
        <v>70000</v>
      </c>
    </row>
    <row r="20" spans="1:6" ht="15.75" thickBot="1">
      <c r="A20" s="44"/>
      <c r="B20" s="45"/>
      <c r="C20" s="47"/>
      <c r="D20" s="70"/>
      <c r="E20" s="44"/>
      <c r="F20" s="50"/>
    </row>
    <row r="21" spans="1:6" ht="27" customHeight="1" thickBot="1">
      <c r="A21" s="67"/>
      <c r="B21" s="68"/>
      <c r="C21" s="2" t="s">
        <v>24</v>
      </c>
      <c r="D21" s="12">
        <v>6300</v>
      </c>
      <c r="E21" s="50"/>
      <c r="F21" s="3">
        <f>F19*0.18</f>
        <v>12600</v>
      </c>
    </row>
    <row r="22" spans="1:6" ht="15.75" thickBot="1">
      <c r="A22" s="39" t="s">
        <v>4</v>
      </c>
      <c r="B22" s="40"/>
      <c r="C22" s="41"/>
      <c r="D22" s="15">
        <v>41300</v>
      </c>
      <c r="E22" s="16">
        <v>2</v>
      </c>
      <c r="F22" s="15">
        <f>F19+F21</f>
        <v>82600</v>
      </c>
    </row>
    <row r="23" spans="1:6" ht="15.75" thickBot="1">
      <c r="A23" s="51" t="s">
        <v>9</v>
      </c>
      <c r="B23" s="52"/>
      <c r="C23" s="53"/>
      <c r="D23" s="17">
        <f>D8+D13+D17</f>
        <v>487899.5</v>
      </c>
      <c r="E23" s="4">
        <v>2</v>
      </c>
      <c r="F23" s="17">
        <f>F8+F13+F17</f>
        <v>975800</v>
      </c>
    </row>
    <row r="24" spans="1:6" ht="15.75" thickBot="1">
      <c r="A24" s="54" t="s">
        <v>33</v>
      </c>
      <c r="B24" s="55"/>
      <c r="C24" s="56"/>
      <c r="D24" s="18">
        <f>D4+D10+D15+D19</f>
        <v>448475</v>
      </c>
      <c r="E24" s="19">
        <v>2</v>
      </c>
      <c r="F24" s="18">
        <f>F4+F10+F15+F19</f>
        <v>896950</v>
      </c>
    </row>
    <row r="25" spans="1:6" ht="15.75" thickBot="1">
      <c r="A25" s="54" t="s">
        <v>25</v>
      </c>
      <c r="B25" s="55"/>
      <c r="C25" s="56"/>
      <c r="D25" s="18">
        <f>D24*0.18</f>
        <v>80725.5</v>
      </c>
      <c r="E25" s="57"/>
      <c r="F25" s="20">
        <f>(F24*0.18)-1</f>
        <v>161450</v>
      </c>
    </row>
    <row r="26" spans="1:6" ht="15.75" thickBot="1">
      <c r="A26" s="59" t="s">
        <v>26</v>
      </c>
      <c r="B26" s="60"/>
      <c r="C26" s="61"/>
      <c r="D26" s="21">
        <f>D24+D25</f>
        <v>529200.5</v>
      </c>
      <c r="E26" s="58"/>
      <c r="F26" s="21">
        <f>F24+F25</f>
        <v>1058400</v>
      </c>
    </row>
    <row r="27" spans="1:6" ht="16.5" thickBot="1">
      <c r="A27" s="42" t="s">
        <v>10</v>
      </c>
      <c r="B27" s="43"/>
      <c r="C27" s="43"/>
      <c r="D27" s="43"/>
      <c r="E27" s="43"/>
      <c r="F27" s="43"/>
    </row>
    <row r="28" spans="1:6">
      <c r="A28" s="44">
        <v>5</v>
      </c>
      <c r="B28" s="45" t="s">
        <v>11</v>
      </c>
      <c r="C28" s="46" t="s">
        <v>12</v>
      </c>
      <c r="D28" s="48">
        <v>40000</v>
      </c>
      <c r="E28" s="44">
        <v>2</v>
      </c>
      <c r="F28" s="44">
        <f>D28*E28</f>
        <v>80000</v>
      </c>
    </row>
    <row r="29" spans="1:6" ht="15.75" thickBot="1">
      <c r="A29" s="44"/>
      <c r="B29" s="45"/>
      <c r="C29" s="47"/>
      <c r="D29" s="49"/>
      <c r="E29" s="44"/>
      <c r="F29" s="50"/>
    </row>
    <row r="30" spans="1:6" ht="15.75" thickBot="1">
      <c r="A30" s="44"/>
      <c r="B30" s="45"/>
      <c r="C30" s="2" t="s">
        <v>22</v>
      </c>
      <c r="D30" s="12">
        <v>7200</v>
      </c>
      <c r="E30" s="50"/>
      <c r="F30" s="26">
        <f>F28*0.18</f>
        <v>14400</v>
      </c>
    </row>
    <row r="31" spans="1:6" ht="15.75" thickBot="1">
      <c r="A31" s="39" t="s">
        <v>4</v>
      </c>
      <c r="B31" s="40"/>
      <c r="C31" s="41"/>
      <c r="D31" s="15">
        <v>47200</v>
      </c>
      <c r="E31" s="16">
        <v>2</v>
      </c>
      <c r="F31" s="15">
        <f>F28+F30</f>
        <v>94400</v>
      </c>
    </row>
    <row r="32" spans="1:6" ht="15.75" thickBot="1">
      <c r="A32" s="36" t="s">
        <v>27</v>
      </c>
      <c r="B32" s="37"/>
      <c r="C32" s="38"/>
      <c r="D32" s="23">
        <f>D26+D31</f>
        <v>576400.5</v>
      </c>
      <c r="E32" s="24"/>
      <c r="F32" s="25">
        <f>F26+F31</f>
        <v>1152800</v>
      </c>
    </row>
    <row r="33" spans="1:6" ht="15.75" thickBot="1">
      <c r="A33" s="30" t="s">
        <v>13</v>
      </c>
      <c r="B33" s="31"/>
      <c r="C33" s="31"/>
      <c r="D33" s="31"/>
      <c r="E33" s="31"/>
      <c r="F33" s="32"/>
    </row>
    <row r="34" spans="1:6" ht="15.75" thickBot="1">
      <c r="A34" s="30" t="s">
        <v>14</v>
      </c>
      <c r="B34" s="31"/>
      <c r="C34" s="31"/>
      <c r="D34" s="31"/>
      <c r="E34" s="31"/>
      <c r="F34" s="32"/>
    </row>
    <row r="35" spans="1:6" ht="15.75" thickBot="1">
      <c r="A35" s="27" t="s">
        <v>15</v>
      </c>
      <c r="B35" s="28"/>
      <c r="C35" s="28"/>
      <c r="D35" s="28"/>
      <c r="E35" s="28"/>
      <c r="F35" s="29"/>
    </row>
    <row r="36" spans="1:6" ht="15.75" thickBot="1">
      <c r="A36" s="30" t="s">
        <v>16</v>
      </c>
      <c r="B36" s="31"/>
      <c r="C36" s="31"/>
      <c r="D36" s="31"/>
      <c r="E36" s="31"/>
      <c r="F36" s="32"/>
    </row>
    <row r="37" spans="1:6" ht="15.75" thickBot="1">
      <c r="A37" s="27" t="s">
        <v>17</v>
      </c>
      <c r="B37" s="28"/>
      <c r="C37" s="28"/>
      <c r="D37" s="28"/>
      <c r="E37" s="28"/>
      <c r="F37" s="29"/>
    </row>
    <row r="38" spans="1:6" ht="15.75" thickBot="1">
      <c r="A38" s="30" t="s">
        <v>18</v>
      </c>
      <c r="B38" s="31"/>
      <c r="C38" s="31"/>
      <c r="D38" s="31"/>
      <c r="E38" s="31"/>
      <c r="F38" s="32"/>
    </row>
    <row r="39" spans="1:6" ht="15.75" thickBot="1">
      <c r="A39" s="33" t="s">
        <v>19</v>
      </c>
      <c r="B39" s="34"/>
      <c r="C39" s="34"/>
      <c r="D39" s="34"/>
      <c r="E39" s="34"/>
      <c r="F39" s="35"/>
    </row>
  </sheetData>
  <mergeCells count="56">
    <mergeCell ref="F4:F6"/>
    <mergeCell ref="A1:F1"/>
    <mergeCell ref="A2:A3"/>
    <mergeCell ref="B2:B3"/>
    <mergeCell ref="C2:C3"/>
    <mergeCell ref="D2:D3"/>
    <mergeCell ref="E2:E3"/>
    <mergeCell ref="F2:F3"/>
    <mergeCell ref="A4:A7"/>
    <mergeCell ref="B4:B7"/>
    <mergeCell ref="C4:C6"/>
    <mergeCell ref="D4:D6"/>
    <mergeCell ref="E4:E7"/>
    <mergeCell ref="A8:C8"/>
    <mergeCell ref="A9:F9"/>
    <mergeCell ref="A10:A12"/>
    <mergeCell ref="B10:B12"/>
    <mergeCell ref="C10:C11"/>
    <mergeCell ref="D10:D11"/>
    <mergeCell ref="E10:E12"/>
    <mergeCell ref="F10:F11"/>
    <mergeCell ref="A13:C13"/>
    <mergeCell ref="A14:F14"/>
    <mergeCell ref="A15:A16"/>
    <mergeCell ref="B15:B16"/>
    <mergeCell ref="E15:E16"/>
    <mergeCell ref="A17:C17"/>
    <mergeCell ref="A18:F18"/>
    <mergeCell ref="A19:A21"/>
    <mergeCell ref="B19:B21"/>
    <mergeCell ref="C19:C20"/>
    <mergeCell ref="D19:D20"/>
    <mergeCell ref="E19:E21"/>
    <mergeCell ref="F19:F20"/>
    <mergeCell ref="A22:C22"/>
    <mergeCell ref="A23:C23"/>
    <mergeCell ref="A24:C24"/>
    <mergeCell ref="A25:C25"/>
    <mergeCell ref="E25:E26"/>
    <mergeCell ref="A26:C26"/>
    <mergeCell ref="A32:C32"/>
    <mergeCell ref="A31:C31"/>
    <mergeCell ref="A27:F27"/>
    <mergeCell ref="A28:A30"/>
    <mergeCell ref="B28:B30"/>
    <mergeCell ref="C28:C29"/>
    <mergeCell ref="D28:D29"/>
    <mergeCell ref="E28:E30"/>
    <mergeCell ref="F28:F29"/>
    <mergeCell ref="A37:F37"/>
    <mergeCell ref="A38:F38"/>
    <mergeCell ref="A39:F39"/>
    <mergeCell ref="A33:F33"/>
    <mergeCell ref="A34:F34"/>
    <mergeCell ref="A35:F35"/>
    <mergeCell ref="A36:F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STEM SALES</dc:creator>
  <cp:lastModifiedBy>STEM SALES</cp:lastModifiedBy>
  <dcterms:created xsi:type="dcterms:W3CDTF">2023-03-17T06:10:53Z</dcterms:created>
  <dcterms:modified xsi:type="dcterms:W3CDTF">2023-03-27T10:49:00Z</dcterms:modified>
</cp:coreProperties>
</file>